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40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<sst xmlns="http://schemas.openxmlformats.org/spreadsheetml/2006/main" count="22" uniqueCount="8">
  <si>
    <r>
      <t>朝1</t>
    </r>
    <r>
      <rPr>
        <sz val="11"/>
        <rFont val="ＭＳ Ｐゴシック"/>
        <family val="0"/>
      </rPr>
      <t>-9</t>
    </r>
  </si>
  <si>
    <t>額</t>
  </si>
  <si>
    <t>差額</t>
  </si>
  <si>
    <t>率</t>
  </si>
  <si>
    <t>夜21-5</t>
  </si>
  <si>
    <t>半日21-9</t>
  </si>
  <si>
    <t>土日</t>
  </si>
  <si>
    <t>単価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</si>
</sst>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\A"/>
    <numFmt numFmtId="178" formatCode="0_ "/>
    <numFmt numFmtId="179" formatCode="0_);[Red]\(0\)"/>
    <numFmt numFmtId="180" formatCode="0.0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9.75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21" applyFont="1" applyBorder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0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5" xfId="21" applyBorder="1">
      <alignment vertical="center"/>
      <protection/>
    </xf>
    <xf numFmtId="0" fontId="0" fillId="0" borderId="4" xfId="21" applyBorder="1">
      <alignment vertical="center"/>
      <protection/>
    </xf>
    <xf numFmtId="10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21" applyFont="1" applyBorder="1">
      <alignment vertical="center"/>
      <protection/>
    </xf>
    <xf numFmtId="0" fontId="0" fillId="0" borderId="12" xfId="0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/>
    </xf>
    <xf numFmtId="180" fontId="0" fillId="0" borderId="3" xfId="0" applyNumberFormat="1" applyBorder="1" applyAlignment="1">
      <alignment vertical="center"/>
    </xf>
    <xf numFmtId="0" fontId="7" fillId="0" borderId="3" xfId="0" applyNumberFormat="1" applyFont="1" applyBorder="1" applyAlignment="1" applyProtection="1">
      <alignment vertical="center"/>
      <protection/>
    </xf>
    <xf numFmtId="0" fontId="0" fillId="0" borderId="13" xfId="21" applyFont="1" applyBorder="1">
      <alignment vertical="center"/>
      <protection/>
    </xf>
    <xf numFmtId="0" fontId="0" fillId="0" borderId="14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enk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Sheet1!$E$1</c:f>
              <c:strCache>
                <c:ptCount val="1"/>
                <c:pt idx="0">
                  <c:v>土日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Sheet1!$A$3:$A$14</c:f>
              <c:numCache/>
            </c:numRef>
          </c:cat>
          <c:val>
            <c:numRef>
              <c:f>Sheet1!$G$3:$G$14</c:f>
              <c:numCache/>
            </c:numRef>
          </c:val>
          <c:smooth val="0"/>
        </c:ser>
        <c:ser>
          <c:idx val="4"/>
          <c:order val="1"/>
          <c:tx>
            <c:strRef>
              <c:f>Sheet1!$I$1</c:f>
              <c:strCache>
                <c:ptCount val="1"/>
                <c:pt idx="0">
                  <c:v>半日21-9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Sheet1!$A$3:$A$14</c:f>
              <c:numCache/>
            </c:numRef>
          </c:cat>
          <c:val>
            <c:numRef>
              <c:f>Sheet1!$K$3:$K$14</c:f>
              <c:numCache/>
            </c:numRef>
          </c:val>
          <c:smooth val="0"/>
        </c:ser>
        <c:ser>
          <c:idx val="5"/>
          <c:order val="2"/>
          <c:tx>
            <c:strRef>
              <c:f>Sheet1!$M$1</c:f>
              <c:strCache>
                <c:ptCount val="1"/>
                <c:pt idx="0">
                  <c:v>夜21-5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Sheet1!$A$3:$A$14</c:f>
              <c:numCache/>
            </c:numRef>
          </c:cat>
          <c:val>
            <c:numRef>
              <c:f>Sheet1!$O$3:$O$14</c:f>
              <c:numCache/>
            </c:numRef>
          </c:val>
          <c:smooth val="0"/>
        </c:ser>
        <c:ser>
          <c:idx val="10"/>
          <c:order val="3"/>
          <c:tx>
            <c:strRef>
              <c:f>Sheet1!$Q$1</c:f>
              <c:strCache>
                <c:ptCount val="1"/>
                <c:pt idx="0">
                  <c:v>朝1-9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Sheet1!$A$3:$A$14</c:f>
              <c:numCache/>
            </c:numRef>
          </c:cat>
          <c:val>
            <c:numRef>
              <c:f>Sheet1!$S$3:$S$14</c:f>
              <c:numCache/>
            </c:numRef>
          </c:val>
          <c:smooth val="0"/>
        </c:ser>
        <c:marker val="1"/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3315"/>
        <c:crosses val="autoZero"/>
        <c:auto val="1"/>
        <c:lblOffset val="0"/>
        <c:tickLblSkip val="1"/>
        <c:noMultiLvlLbl val="0"/>
      </c:catAx>
      <c:valAx>
        <c:axId val="19763315"/>
        <c:scaling>
          <c:orientation val="minMax"/>
          <c:max val="0.2"/>
          <c:min val="-0.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86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'[1]Sheet1'!$E$1</c:f>
              <c:strCache>
                <c:ptCount val="1"/>
                <c:pt idx="0">
                  <c:v>土日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'[1]Sheet1'!$A$3:$A$14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cat>
          <c:val>
            <c:numRef>
              <c:f>'[1]Sheet1'!$H$3:$H$14</c:f>
              <c:numCache>
                <c:ptCount val="12"/>
                <c:pt idx="0">
                  <c:v>20.286589999999933</c:v>
                </c:pt>
                <c:pt idx="1">
                  <c:v>20.286589999999997</c:v>
                </c:pt>
                <c:pt idx="2">
                  <c:v>20.286589999999997</c:v>
                </c:pt>
                <c:pt idx="3">
                  <c:v>20.40236</c:v>
                </c:pt>
                <c:pt idx="4">
                  <c:v>21.423860000000005</c:v>
                </c:pt>
                <c:pt idx="5">
                  <c:v>22.036759999999997</c:v>
                </c:pt>
                <c:pt idx="6">
                  <c:v>22.44536</c:v>
                </c:pt>
                <c:pt idx="7">
                  <c:v>22.737217142857144</c:v>
                </c:pt>
                <c:pt idx="8">
                  <c:v>23.13293</c:v>
                </c:pt>
                <c:pt idx="9">
                  <c:v>23.572152222222226</c:v>
                </c:pt>
                <c:pt idx="10">
                  <c:v>23.92353</c:v>
                </c:pt>
                <c:pt idx="11">
                  <c:v>24.211020909090912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'[1]Sheet1'!$I$1</c:f>
              <c:strCache>
                <c:ptCount val="1"/>
                <c:pt idx="0">
                  <c:v>半日21-9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'[1]Sheet1'!$A$3:$A$14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cat>
          <c:val>
            <c:numRef>
              <c:f>'[1]Sheet1'!$L$3:$L$14</c:f>
              <c:numCache>
                <c:ptCount val="12"/>
                <c:pt idx="0">
                  <c:v>18.16509999999994</c:v>
                </c:pt>
                <c:pt idx="1">
                  <c:v>18.165100000000002</c:v>
                </c:pt>
                <c:pt idx="2">
                  <c:v>18.1651</c:v>
                </c:pt>
                <c:pt idx="3">
                  <c:v>18.165100000000002</c:v>
                </c:pt>
                <c:pt idx="4">
                  <c:v>18.4963</c:v>
                </c:pt>
                <c:pt idx="5">
                  <c:v>19.1403</c:v>
                </c:pt>
                <c:pt idx="6">
                  <c:v>19.569633333333332</c:v>
                </c:pt>
                <c:pt idx="7">
                  <c:v>19.8763</c:v>
                </c:pt>
                <c:pt idx="8">
                  <c:v>20.1063</c:v>
                </c:pt>
                <c:pt idx="9">
                  <c:v>20.33205555555556</c:v>
                </c:pt>
                <c:pt idx="10">
                  <c:v>20.6905</c:v>
                </c:pt>
                <c:pt idx="11">
                  <c:v>20.98377272727273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'[1]Sheet1'!$M$1</c:f>
              <c:strCache>
                <c:ptCount val="1"/>
                <c:pt idx="0">
                  <c:v>夜21-5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'[1]Sheet1'!$A$3:$A$14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cat>
          <c:val>
            <c:numRef>
              <c:f>'[1]Sheet1'!$P$3:$P$14</c:f>
              <c:numCache>
                <c:ptCount val="12"/>
                <c:pt idx="0">
                  <c:v>17.70846000000006</c:v>
                </c:pt>
                <c:pt idx="1">
                  <c:v>17.708459999999995</c:v>
                </c:pt>
                <c:pt idx="2">
                  <c:v>17.70846</c:v>
                </c:pt>
                <c:pt idx="3">
                  <c:v>17.708460000000002</c:v>
                </c:pt>
                <c:pt idx="4">
                  <c:v>18.196710000000003</c:v>
                </c:pt>
                <c:pt idx="5">
                  <c:v>18.894209999999998</c:v>
                </c:pt>
                <c:pt idx="6">
                  <c:v>19.35921</c:v>
                </c:pt>
                <c:pt idx="7">
                  <c:v>19.691352857142856</c:v>
                </c:pt>
                <c:pt idx="8">
                  <c:v>19.94046</c:v>
                </c:pt>
                <c:pt idx="9">
                  <c:v>20.143295555555557</c:v>
                </c:pt>
                <c:pt idx="10">
                  <c:v>20.54414</c:v>
                </c:pt>
                <c:pt idx="11">
                  <c:v>20.87210363636364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'[1]Sheet1'!$Q$1</c:f>
              <c:strCache>
                <c:ptCount val="1"/>
                <c:pt idx="0">
                  <c:v>朝1-9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'[1]Sheet1'!$A$3:$A$14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cat>
          <c:val>
            <c:numRef>
              <c:f>'[1]Sheet1'!$T$3:$T$14</c:f>
              <c:numCache>
                <c:ptCount val="12"/>
                <c:pt idx="0">
                  <c:v>19.775480000000016</c:v>
                </c:pt>
                <c:pt idx="1">
                  <c:v>19.775479999999998</c:v>
                </c:pt>
                <c:pt idx="2">
                  <c:v>19.775479999999998</c:v>
                </c:pt>
                <c:pt idx="3">
                  <c:v>20.50398</c:v>
                </c:pt>
                <c:pt idx="4">
                  <c:v>21.666479999999996</c:v>
                </c:pt>
                <c:pt idx="5">
                  <c:v>22.36398</c:v>
                </c:pt>
                <c:pt idx="6">
                  <c:v>22.828979999999998</c:v>
                </c:pt>
                <c:pt idx="7">
                  <c:v>23.338405714285713</c:v>
                </c:pt>
                <c:pt idx="8">
                  <c:v>23.982619999999997</c:v>
                </c:pt>
                <c:pt idx="9">
                  <c:v>24.483675555555557</c:v>
                </c:pt>
                <c:pt idx="10">
                  <c:v>24.88452</c:v>
                </c:pt>
                <c:pt idx="11">
                  <c:v>25.212483636363633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'[1]Sheet1'!$B$1</c:f>
              <c:strCache>
                <c:ptCount val="1"/>
                <c:pt idx="0">
                  <c:v>40A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'[1]Sheet1'!$D$3:$D$14</c:f>
              <c:numCache>
                <c:ptCount val="12"/>
                <c:pt idx="0">
                  <c:v>18.8900000000001</c:v>
                </c:pt>
                <c:pt idx="1">
                  <c:v>18.89</c:v>
                </c:pt>
                <c:pt idx="2">
                  <c:v>18.89</c:v>
                </c:pt>
                <c:pt idx="3">
                  <c:v>20.15</c:v>
                </c:pt>
                <c:pt idx="4">
                  <c:v>21.41</c:v>
                </c:pt>
                <c:pt idx="5">
                  <c:v>22.166</c:v>
                </c:pt>
                <c:pt idx="6">
                  <c:v>22.67</c:v>
                </c:pt>
                <c:pt idx="7">
                  <c:v>23.588571428571427</c:v>
                </c:pt>
                <c:pt idx="8">
                  <c:v>24.2775</c:v>
                </c:pt>
                <c:pt idx="9">
                  <c:v>24.813333333333333</c:v>
                </c:pt>
                <c:pt idx="10">
                  <c:v>25.242</c:v>
                </c:pt>
                <c:pt idx="11">
                  <c:v>25.592727272727274</c:v>
                </c:pt>
              </c:numCache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4653"/>
        <c:crosses val="autoZero"/>
        <c:auto val="1"/>
        <c:lblOffset val="0"/>
        <c:tickLblSkip val="1"/>
        <c:noMultiLvlLbl val="0"/>
      </c:catAx>
      <c:valAx>
        <c:axId val="57324653"/>
        <c:scaling>
          <c:orientation val="minMax"/>
          <c:max val="26"/>
          <c:min val="16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21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419100</xdr:colOff>
      <xdr:row>15</xdr:row>
      <xdr:rowOff>0</xdr:rowOff>
    </xdr:to>
    <xdr:graphicFrame>
      <xdr:nvGraphicFramePr>
        <xdr:cNvPr id="1" name="Chart 6"/>
        <xdr:cNvGraphicFramePr/>
      </xdr:nvGraphicFramePr>
      <xdr:xfrm>
        <a:off x="342900" y="352425"/>
        <a:ext cx="5114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428625</xdr:colOff>
      <xdr:row>36</xdr:row>
      <xdr:rowOff>114300</xdr:rowOff>
    </xdr:to>
    <xdr:graphicFrame>
      <xdr:nvGraphicFramePr>
        <xdr:cNvPr id="2" name="Chart 11"/>
        <xdr:cNvGraphicFramePr/>
      </xdr:nvGraphicFramePr>
      <xdr:xfrm>
        <a:off x="342900" y="3457575"/>
        <a:ext cx="5124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40</v>
          </cell>
          <cell r="E1" t="str">
            <v>土日</v>
          </cell>
          <cell r="I1" t="str">
            <v>半日21-9</v>
          </cell>
          <cell r="M1" t="str">
            <v>夜21-5</v>
          </cell>
          <cell r="Q1" t="str">
            <v>朝1-9</v>
          </cell>
        </row>
        <row r="3">
          <cell r="A3">
            <v>1</v>
          </cell>
          <cell r="D3">
            <v>18.8900000000001</v>
          </cell>
          <cell r="H3">
            <v>20.286589999999933</v>
          </cell>
          <cell r="L3">
            <v>18.16509999999994</v>
          </cell>
          <cell r="P3">
            <v>17.70846000000006</v>
          </cell>
          <cell r="T3">
            <v>19.775480000000016</v>
          </cell>
        </row>
        <row r="4">
          <cell r="A4">
            <v>50</v>
          </cell>
          <cell r="D4">
            <v>18.89</v>
          </cell>
          <cell r="H4">
            <v>20.286589999999997</v>
          </cell>
          <cell r="L4">
            <v>18.165100000000002</v>
          </cell>
          <cell r="P4">
            <v>17.708459999999995</v>
          </cell>
          <cell r="T4">
            <v>19.775479999999998</v>
          </cell>
        </row>
        <row r="5">
          <cell r="A5">
            <v>100</v>
          </cell>
          <cell r="D5">
            <v>18.89</v>
          </cell>
          <cell r="H5">
            <v>20.286589999999997</v>
          </cell>
          <cell r="L5">
            <v>18.1651</v>
          </cell>
          <cell r="P5">
            <v>17.70846</v>
          </cell>
          <cell r="T5">
            <v>19.775479999999998</v>
          </cell>
        </row>
        <row r="6">
          <cell r="A6">
            <v>150</v>
          </cell>
          <cell r="D6">
            <v>20.15</v>
          </cell>
          <cell r="H6">
            <v>20.40236</v>
          </cell>
          <cell r="L6">
            <v>18.165100000000002</v>
          </cell>
          <cell r="P6">
            <v>17.708460000000002</v>
          </cell>
          <cell r="T6">
            <v>20.50398</v>
          </cell>
        </row>
        <row r="7">
          <cell r="A7">
            <v>200</v>
          </cell>
          <cell r="D7">
            <v>21.41</v>
          </cell>
          <cell r="H7">
            <v>21.423860000000005</v>
          </cell>
          <cell r="L7">
            <v>18.4963</v>
          </cell>
          <cell r="P7">
            <v>18.196710000000003</v>
          </cell>
          <cell r="T7">
            <v>21.666479999999996</v>
          </cell>
        </row>
        <row r="8">
          <cell r="A8">
            <v>250</v>
          </cell>
          <cell r="D8">
            <v>22.166</v>
          </cell>
          <cell r="H8">
            <v>22.036759999999997</v>
          </cell>
          <cell r="L8">
            <v>19.1403</v>
          </cell>
          <cell r="P8">
            <v>18.894209999999998</v>
          </cell>
          <cell r="T8">
            <v>22.36398</v>
          </cell>
        </row>
        <row r="9">
          <cell r="A9">
            <v>300</v>
          </cell>
          <cell r="D9">
            <v>22.67</v>
          </cell>
          <cell r="H9">
            <v>22.44536</v>
          </cell>
          <cell r="L9">
            <v>19.569633333333332</v>
          </cell>
          <cell r="P9">
            <v>19.35921</v>
          </cell>
          <cell r="T9">
            <v>22.828979999999998</v>
          </cell>
        </row>
        <row r="10">
          <cell r="A10">
            <v>350</v>
          </cell>
          <cell r="D10">
            <v>23.588571428571427</v>
          </cell>
          <cell r="H10">
            <v>22.737217142857144</v>
          </cell>
          <cell r="L10">
            <v>19.8763</v>
          </cell>
          <cell r="P10">
            <v>19.691352857142856</v>
          </cell>
          <cell r="T10">
            <v>23.338405714285713</v>
          </cell>
        </row>
        <row r="11">
          <cell r="A11">
            <v>400</v>
          </cell>
          <cell r="D11">
            <v>24.2775</v>
          </cell>
          <cell r="H11">
            <v>23.13293</v>
          </cell>
          <cell r="L11">
            <v>20.1063</v>
          </cell>
          <cell r="P11">
            <v>19.94046</v>
          </cell>
          <cell r="T11">
            <v>23.982619999999997</v>
          </cell>
        </row>
        <row r="12">
          <cell r="A12">
            <v>450</v>
          </cell>
          <cell r="D12">
            <v>24.813333333333333</v>
          </cell>
          <cell r="H12">
            <v>23.572152222222226</v>
          </cell>
          <cell r="L12">
            <v>20.33205555555556</v>
          </cell>
          <cell r="P12">
            <v>20.143295555555557</v>
          </cell>
          <cell r="T12">
            <v>24.483675555555557</v>
          </cell>
        </row>
        <row r="13">
          <cell r="A13">
            <v>500</v>
          </cell>
          <cell r="D13">
            <v>25.242</v>
          </cell>
          <cell r="H13">
            <v>23.92353</v>
          </cell>
          <cell r="L13">
            <v>20.6905</v>
          </cell>
          <cell r="P13">
            <v>20.54414</v>
          </cell>
          <cell r="T13">
            <v>24.88452</v>
          </cell>
        </row>
        <row r="14">
          <cell r="A14">
            <v>550</v>
          </cell>
          <cell r="D14">
            <v>25.592727272727274</v>
          </cell>
          <cell r="H14">
            <v>24.211020909090912</v>
          </cell>
          <cell r="L14">
            <v>20.98377272727273</v>
          </cell>
          <cell r="P14">
            <v>20.87210363636364</v>
          </cell>
          <cell r="T14">
            <v>25.212483636363633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4.50390625" style="0" bestFit="1" customWidth="1"/>
    <col min="2" max="2" width="4.625" style="3" bestFit="1" customWidth="1"/>
    <col min="3" max="4" width="6.50390625" style="4" customWidth="1"/>
    <col min="5" max="5" width="7.50390625" style="3" customWidth="1"/>
    <col min="6" max="6" width="7.50390625" style="4" customWidth="1"/>
    <col min="7" max="7" width="7.00390625" style="4" customWidth="1"/>
    <col min="8" max="8" width="7.00390625" style="5" customWidth="1"/>
    <col min="9" max="11" width="7.50390625" style="0" customWidth="1"/>
    <col min="12" max="12" width="7.00390625" style="5" customWidth="1"/>
    <col min="13" max="13" width="7.50390625" style="3" customWidth="1"/>
    <col min="14" max="15" width="7.50390625" style="4" customWidth="1"/>
    <col min="16" max="16" width="7.00390625" style="5" customWidth="1"/>
    <col min="17" max="17" width="7.50390625" style="3" bestFit="1" customWidth="1"/>
    <col min="18" max="18" width="6.50390625" style="4" bestFit="1" customWidth="1"/>
    <col min="19" max="19" width="6.875" style="4" bestFit="1" customWidth="1"/>
    <col min="20" max="20" width="7.00390625" style="5" customWidth="1"/>
    <col min="21" max="21" width="9.00390625" style="3" customWidth="1"/>
  </cols>
  <sheetData>
    <row r="1" spans="2:20" ht="14.25" thickBot="1">
      <c r="B1" s="21">
        <v>40</v>
      </c>
      <c r="E1" s="6" t="s">
        <v>6</v>
      </c>
      <c r="F1" s="2">
        <v>0.383</v>
      </c>
      <c r="G1" s="29">
        <f>1-F1</f>
        <v>0.617</v>
      </c>
      <c r="H1" s="31"/>
      <c r="I1" s="32" t="s">
        <v>5</v>
      </c>
      <c r="J1" s="2">
        <v>0.614</v>
      </c>
      <c r="K1" s="29">
        <f>1-J1</f>
        <v>0.386</v>
      </c>
      <c r="L1" s="31"/>
      <c r="M1" s="27" t="s">
        <v>4</v>
      </c>
      <c r="N1" s="2">
        <v>0.487</v>
      </c>
      <c r="O1" s="29">
        <f>1-N1</f>
        <v>0.513</v>
      </c>
      <c r="P1" s="31"/>
      <c r="Q1" s="26" t="s">
        <v>0</v>
      </c>
      <c r="R1" s="2">
        <v>0.306</v>
      </c>
      <c r="S1" s="29">
        <f>1-R1</f>
        <v>0.694</v>
      </c>
      <c r="T1" s="31"/>
    </row>
    <row r="2" spans="2:21" s="22" customFormat="1" ht="13.5">
      <c r="B2" s="23"/>
      <c r="C2" s="22" t="s">
        <v>1</v>
      </c>
      <c r="D2" s="22" t="s">
        <v>7</v>
      </c>
      <c r="E2" s="23" t="s">
        <v>1</v>
      </c>
      <c r="F2" s="25" t="s">
        <v>2</v>
      </c>
      <c r="G2" s="22" t="s">
        <v>3</v>
      </c>
      <c r="H2" s="24" t="s">
        <v>7</v>
      </c>
      <c r="I2" s="22" t="s">
        <v>1</v>
      </c>
      <c r="J2" s="25" t="s">
        <v>2</v>
      </c>
      <c r="K2" s="22" t="s">
        <v>3</v>
      </c>
      <c r="L2" s="24" t="s">
        <v>7</v>
      </c>
      <c r="M2" s="23" t="s">
        <v>1</v>
      </c>
      <c r="N2" s="25" t="s">
        <v>2</v>
      </c>
      <c r="O2" s="22" t="s">
        <v>3</v>
      </c>
      <c r="P2" s="24" t="s">
        <v>7</v>
      </c>
      <c r="Q2" s="23" t="s">
        <v>1</v>
      </c>
      <c r="R2" s="25" t="s">
        <v>2</v>
      </c>
      <c r="S2" s="22" t="s">
        <v>3</v>
      </c>
      <c r="T2" s="24" t="s">
        <v>7</v>
      </c>
      <c r="U2" s="23"/>
    </row>
    <row r="3" spans="1:21" s="9" customFormat="1" ht="13.5">
      <c r="A3" s="9">
        <v>1</v>
      </c>
      <c r="B3" s="10"/>
      <c r="C3" s="15">
        <f aca="true" t="shared" si="0" ref="C3:C14">IF($A3&gt;B$18,C$17*B$17+C$18*(B$18-B$17)+C$19*($A3-B$18),IF($A3&gt;B$17,C$17*B$17+C$18*($A3-B$17),C$17*$A3))+C$16</f>
        <v>1110.89</v>
      </c>
      <c r="D3" s="30">
        <f>(C3-C$16)/$A3</f>
        <v>18.8900000000001</v>
      </c>
      <c r="E3" s="13">
        <f aca="true" t="shared" si="1" ref="E3:E14">IF($A3*G$1&gt;E$18,F$17*E$17+F$18*(E$18-E$17)+F$19*($A3*G$1-E$18),IF($A3*G$1&gt;E$17,F$17*E$17+F$18*($A3*G$1-E$17),F$17*$A3*G$1))+F$20*$A3*(1-G$1)+F$16</f>
        <v>1112.28659</v>
      </c>
      <c r="F3" s="15">
        <f aca="true" t="shared" si="2" ref="F3:F14">E3-$C3</f>
        <v>1.3965899999998328</v>
      </c>
      <c r="G3" s="12">
        <f aca="true" t="shared" si="3" ref="G3:G14">F3/$C3</f>
        <v>0.0012571811790544813</v>
      </c>
      <c r="H3" s="30">
        <f>(E3-F$16)/$A3</f>
        <v>20.286589999999933</v>
      </c>
      <c r="I3" s="15">
        <f aca="true" t="shared" si="4" ref="I3:I14">IF($A3*K$1&gt;I$18,J$17*I$17+J$18*(I$18-I$17)+J$19*($A3*K$1-I$18),IF($A3*K$1&gt;I$17,J$17*I$17+J$18*($A3*K$1-I$17),J$17*$A3*K$1))+J$20*$A3*(1-K$1)+J$16</f>
        <v>1278.1651</v>
      </c>
      <c r="J3" s="15">
        <f aca="true" t="shared" si="5" ref="J3:J14">I3-$C3</f>
        <v>167.27509999999984</v>
      </c>
      <c r="K3" s="12">
        <f aca="true" t="shared" si="6" ref="K3:K14">J3/$C3</f>
        <v>0.15057755493343158</v>
      </c>
      <c r="L3" s="30">
        <f>(I3-J$16)/$A3</f>
        <v>18.16509999999994</v>
      </c>
      <c r="M3" s="13">
        <f aca="true" t="shared" si="7" ref="M3:M14">IF($A3*O$1&gt;M$18,N$17*M$17+N$18*(M$18-M$17)+N$19*($A3*O$1-M$18),IF($A3*O$1&gt;M$17,N$17*M$17+N$18*($A3*O$1-M$17),N$17*$A3*O$1))+N$20*$A3*(1-O$1)+N$16</f>
        <v>1277.70846</v>
      </c>
      <c r="N3" s="15">
        <f aca="true" t="shared" si="8" ref="N3:N14">M3-$C3</f>
        <v>166.81845999999996</v>
      </c>
      <c r="O3" s="12">
        <f aca="true" t="shared" si="9" ref="O3:O14">N3/$C3</f>
        <v>0.1501664971329294</v>
      </c>
      <c r="P3" s="30">
        <f>(M3-N$16)/$A3</f>
        <v>17.70846000000006</v>
      </c>
      <c r="Q3" s="13">
        <f aca="true" t="shared" si="10" ref="Q3:Q14">IF($A3*S$1&gt;Q$18,R$17*Q$17+R$18*(Q$18-Q$17)+R$19*($A3*S$1-Q$18),IF($A3*S$1&gt;Q$17,R$17*Q$17+R$18*($A3*S$1-Q$17),R$17*$A3*S$1))+R$20*$A3*(1-S$1)+R$16</f>
        <v>1279.77548</v>
      </c>
      <c r="R3" s="15">
        <f aca="true" t="shared" si="11" ref="R3:R14">Q3-$C3</f>
        <v>168.88547999999992</v>
      </c>
      <c r="S3" s="12">
        <f aca="true" t="shared" si="12" ref="S3:S14">R3/$C3</f>
        <v>0.1520271854098965</v>
      </c>
      <c r="T3" s="30">
        <f>(Q3-R$16)/$A3</f>
        <v>19.775480000000016</v>
      </c>
      <c r="U3" s="10"/>
    </row>
    <row r="4" spans="1:21" s="4" customFormat="1" ht="13.5">
      <c r="A4" s="4">
        <v>50</v>
      </c>
      <c r="B4" s="3"/>
      <c r="C4" s="17">
        <f t="shared" si="0"/>
        <v>2036.5</v>
      </c>
      <c r="D4" s="30">
        <f>(C4-C$16)/$A4</f>
        <v>18.89</v>
      </c>
      <c r="E4" s="14">
        <f t="shared" si="1"/>
        <v>2106.3295</v>
      </c>
      <c r="F4" s="17">
        <f t="shared" si="2"/>
        <v>69.82949999999983</v>
      </c>
      <c r="G4" s="20">
        <f t="shared" si="3"/>
        <v>0.03428897618463041</v>
      </c>
      <c r="H4" s="30">
        <f>(E4-F$16)/$A4</f>
        <v>20.286589999999997</v>
      </c>
      <c r="I4" s="17">
        <f t="shared" si="4"/>
        <v>2168.255</v>
      </c>
      <c r="J4" s="17">
        <f t="shared" si="5"/>
        <v>131.7550000000001</v>
      </c>
      <c r="K4" s="20">
        <f t="shared" si="6"/>
        <v>0.06469678369752031</v>
      </c>
      <c r="L4" s="30">
        <f>(I4-J$16)/$A4</f>
        <v>18.165100000000002</v>
      </c>
      <c r="M4" s="14">
        <f t="shared" si="7"/>
        <v>2145.423</v>
      </c>
      <c r="N4" s="17">
        <f t="shared" si="8"/>
        <v>108.92299999999977</v>
      </c>
      <c r="O4" s="20">
        <f t="shared" si="9"/>
        <v>0.05348539160324074</v>
      </c>
      <c r="P4" s="30">
        <f>(M4-N$16)/$A4</f>
        <v>17.708459999999995</v>
      </c>
      <c r="Q4" s="14">
        <f t="shared" si="10"/>
        <v>2248.774</v>
      </c>
      <c r="R4" s="17">
        <f t="shared" si="11"/>
        <v>212.2739999999999</v>
      </c>
      <c r="S4" s="20">
        <f t="shared" si="12"/>
        <v>0.10423471642523932</v>
      </c>
      <c r="T4" s="30">
        <f>(Q4-R$16)/$A4</f>
        <v>19.775479999999998</v>
      </c>
      <c r="U4" s="3"/>
    </row>
    <row r="5" spans="1:20" ht="13.5">
      <c r="A5">
        <v>100</v>
      </c>
      <c r="C5" s="17">
        <f t="shared" si="0"/>
        <v>2981</v>
      </c>
      <c r="D5" s="30">
        <f aca="true" t="shared" si="13" ref="D5:D14">(C5-C$16)/$A5</f>
        <v>18.89</v>
      </c>
      <c r="E5" s="14">
        <f t="shared" si="1"/>
        <v>3120.6589999999997</v>
      </c>
      <c r="F5" s="17">
        <f t="shared" si="2"/>
        <v>139.65899999999965</v>
      </c>
      <c r="G5" s="20">
        <f t="shared" si="3"/>
        <v>0.046849714860784854</v>
      </c>
      <c r="H5" s="30">
        <f aca="true" t="shared" si="14" ref="H5:H14">(E5-F$16)/$A5</f>
        <v>20.286589999999997</v>
      </c>
      <c r="I5" s="16">
        <f t="shared" si="4"/>
        <v>3076.5099999999998</v>
      </c>
      <c r="J5" s="16">
        <f t="shared" si="5"/>
        <v>95.50999999999976</v>
      </c>
      <c r="K5" s="1">
        <f t="shared" si="6"/>
        <v>0.03203958403220388</v>
      </c>
      <c r="L5" s="30">
        <f aca="true" t="shared" si="15" ref="L5:L14">(I5-J$16)/$A5</f>
        <v>18.1651</v>
      </c>
      <c r="M5" s="14">
        <f t="shared" si="7"/>
        <v>3030.846</v>
      </c>
      <c r="N5" s="16">
        <f t="shared" si="8"/>
        <v>49.846000000000004</v>
      </c>
      <c r="O5" s="1">
        <f t="shared" si="9"/>
        <v>0.016721234485072126</v>
      </c>
      <c r="P5" s="30">
        <f aca="true" t="shared" si="16" ref="P5:P14">(M5-N$16)/$A5</f>
        <v>17.70846</v>
      </c>
      <c r="Q5" s="14">
        <f t="shared" si="10"/>
        <v>3237.548</v>
      </c>
      <c r="R5" s="16">
        <f t="shared" si="11"/>
        <v>256.5479999999998</v>
      </c>
      <c r="S5" s="1">
        <f t="shared" si="12"/>
        <v>0.08606105333780603</v>
      </c>
      <c r="T5" s="30">
        <f aca="true" t="shared" si="17" ref="T5:T14">(Q5-R$16)/$A5</f>
        <v>19.775479999999998</v>
      </c>
    </row>
    <row r="6" spans="1:20" ht="13.5">
      <c r="A6">
        <v>150</v>
      </c>
      <c r="C6" s="17">
        <f t="shared" si="0"/>
        <v>4114.5</v>
      </c>
      <c r="D6" s="30">
        <f t="shared" si="13"/>
        <v>20.15</v>
      </c>
      <c r="E6" s="14">
        <f t="shared" si="1"/>
        <v>4152.354</v>
      </c>
      <c r="F6" s="17">
        <f t="shared" si="2"/>
        <v>37.85400000000027</v>
      </c>
      <c r="G6" s="20">
        <f t="shared" si="3"/>
        <v>0.009200145825738307</v>
      </c>
      <c r="H6" s="30">
        <f t="shared" si="14"/>
        <v>20.40236</v>
      </c>
      <c r="I6" s="16">
        <f t="shared" si="4"/>
        <v>3984.7650000000003</v>
      </c>
      <c r="J6" s="16">
        <f t="shared" si="5"/>
        <v>-129.73499999999967</v>
      </c>
      <c r="K6" s="1">
        <f t="shared" si="6"/>
        <v>-0.03153117025154932</v>
      </c>
      <c r="L6" s="30">
        <f t="shared" si="15"/>
        <v>18.165100000000002</v>
      </c>
      <c r="M6" s="14">
        <f t="shared" si="7"/>
        <v>3916.2690000000002</v>
      </c>
      <c r="N6" s="16">
        <f t="shared" si="8"/>
        <v>-198.23099999999977</v>
      </c>
      <c r="O6" s="1">
        <f t="shared" si="9"/>
        <v>-0.048178636529347375</v>
      </c>
      <c r="P6" s="30">
        <f t="shared" si="16"/>
        <v>17.708460000000002</v>
      </c>
      <c r="Q6" s="14">
        <f t="shared" si="10"/>
        <v>4335.597</v>
      </c>
      <c r="R6" s="16">
        <f t="shared" si="11"/>
        <v>221.09699999999975</v>
      </c>
      <c r="S6" s="1">
        <f t="shared" si="12"/>
        <v>0.05373605541378047</v>
      </c>
      <c r="T6" s="30">
        <f t="shared" si="17"/>
        <v>20.50398</v>
      </c>
    </row>
    <row r="7" spans="1:21" s="4" customFormat="1" ht="15" customHeight="1">
      <c r="A7" s="4">
        <v>200</v>
      </c>
      <c r="B7" s="3"/>
      <c r="C7" s="17">
        <f t="shared" si="0"/>
        <v>5374</v>
      </c>
      <c r="D7" s="30">
        <f t="shared" si="13"/>
        <v>21.41</v>
      </c>
      <c r="E7" s="14">
        <f t="shared" si="1"/>
        <v>5376.772000000001</v>
      </c>
      <c r="F7" s="17">
        <f t="shared" si="2"/>
        <v>2.772000000000844</v>
      </c>
      <c r="G7" s="20">
        <f t="shared" si="3"/>
        <v>0.0005158168961668857</v>
      </c>
      <c r="H7" s="30">
        <f t="shared" si="14"/>
        <v>21.423860000000005</v>
      </c>
      <c r="I7" s="17">
        <f t="shared" si="4"/>
        <v>4959.26</v>
      </c>
      <c r="J7" s="17">
        <f t="shared" si="5"/>
        <v>-414.7399999999998</v>
      </c>
      <c r="K7" s="20">
        <f t="shared" si="6"/>
        <v>-0.0771752884257536</v>
      </c>
      <c r="L7" s="30">
        <f t="shared" si="15"/>
        <v>18.4963</v>
      </c>
      <c r="M7" s="14">
        <f t="shared" si="7"/>
        <v>4899.342000000001</v>
      </c>
      <c r="N7" s="17">
        <f t="shared" si="8"/>
        <v>-474.65799999999945</v>
      </c>
      <c r="O7" s="20">
        <f t="shared" si="9"/>
        <v>-0.08832489765537764</v>
      </c>
      <c r="P7" s="30">
        <f t="shared" si="16"/>
        <v>18.196710000000003</v>
      </c>
      <c r="Q7" s="14">
        <f t="shared" si="10"/>
        <v>5593.295999999999</v>
      </c>
      <c r="R7" s="17">
        <f t="shared" si="11"/>
        <v>219.29599999999937</v>
      </c>
      <c r="S7" s="20">
        <f t="shared" si="12"/>
        <v>0.04080684778563442</v>
      </c>
      <c r="T7" s="30">
        <f t="shared" si="17"/>
        <v>21.666479999999996</v>
      </c>
      <c r="U7" s="3"/>
    </row>
    <row r="8" spans="1:20" ht="13.5">
      <c r="A8">
        <v>250</v>
      </c>
      <c r="C8" s="17">
        <f t="shared" si="0"/>
        <v>6633.5</v>
      </c>
      <c r="D8" s="30">
        <f t="shared" si="13"/>
        <v>22.166</v>
      </c>
      <c r="E8" s="14">
        <f t="shared" si="1"/>
        <v>6601.19</v>
      </c>
      <c r="F8" s="17">
        <f t="shared" si="2"/>
        <v>-32.3100000000004</v>
      </c>
      <c r="G8" s="20">
        <f t="shared" si="3"/>
        <v>-0.004870731891158574</v>
      </c>
      <c r="H8" s="30">
        <f t="shared" si="14"/>
        <v>22.036759999999997</v>
      </c>
      <c r="I8" s="16">
        <f t="shared" si="4"/>
        <v>6045.075</v>
      </c>
      <c r="J8" s="16">
        <f t="shared" si="5"/>
        <v>-588.4250000000002</v>
      </c>
      <c r="K8" s="1">
        <f t="shared" si="6"/>
        <v>-0.08870505766186781</v>
      </c>
      <c r="L8" s="30">
        <f t="shared" si="15"/>
        <v>19.1403</v>
      </c>
      <c r="M8" s="14">
        <f t="shared" si="7"/>
        <v>5983.5525</v>
      </c>
      <c r="N8" s="16">
        <f t="shared" si="8"/>
        <v>-649.9475000000002</v>
      </c>
      <c r="O8" s="1">
        <f t="shared" si="9"/>
        <v>-0.09797957337755336</v>
      </c>
      <c r="P8" s="30">
        <f t="shared" si="16"/>
        <v>18.894209999999998</v>
      </c>
      <c r="Q8" s="14">
        <f t="shared" si="10"/>
        <v>6850.995000000001</v>
      </c>
      <c r="R8" s="16">
        <f t="shared" si="11"/>
        <v>217.4950000000008</v>
      </c>
      <c r="S8" s="1">
        <f t="shared" si="12"/>
        <v>0.032787367151579226</v>
      </c>
      <c r="T8" s="30">
        <f t="shared" si="17"/>
        <v>22.36398</v>
      </c>
    </row>
    <row r="9" spans="1:20" ht="13.5">
      <c r="A9">
        <v>300</v>
      </c>
      <c r="C9" s="17">
        <f t="shared" si="0"/>
        <v>7893</v>
      </c>
      <c r="D9" s="30">
        <f t="shared" si="13"/>
        <v>22.67</v>
      </c>
      <c r="E9" s="14">
        <f t="shared" si="1"/>
        <v>7825.608</v>
      </c>
      <c r="F9" s="17">
        <f t="shared" si="2"/>
        <v>-67.39199999999983</v>
      </c>
      <c r="G9" s="20">
        <f t="shared" si="3"/>
        <v>-0.008538198403648781</v>
      </c>
      <c r="H9" s="30">
        <f t="shared" si="14"/>
        <v>22.44536</v>
      </c>
      <c r="I9" s="16">
        <f t="shared" si="4"/>
        <v>7130.889999999999</v>
      </c>
      <c r="J9" s="16">
        <f t="shared" si="5"/>
        <v>-762.1100000000006</v>
      </c>
      <c r="K9" s="1">
        <f t="shared" si="6"/>
        <v>-0.09655517547193723</v>
      </c>
      <c r="L9" s="30">
        <f t="shared" si="15"/>
        <v>19.569633333333332</v>
      </c>
      <c r="M9" s="14">
        <f t="shared" si="7"/>
        <v>7067.763</v>
      </c>
      <c r="N9" s="16">
        <f t="shared" si="8"/>
        <v>-825.2370000000001</v>
      </c>
      <c r="O9" s="1">
        <f t="shared" si="9"/>
        <v>-0.10455302166476625</v>
      </c>
      <c r="P9" s="30">
        <f t="shared" si="16"/>
        <v>19.35921</v>
      </c>
      <c r="Q9" s="14">
        <f t="shared" si="10"/>
        <v>8108.6939999999995</v>
      </c>
      <c r="R9" s="16">
        <f t="shared" si="11"/>
        <v>215.6939999999995</v>
      </c>
      <c r="S9" s="1">
        <f t="shared" si="12"/>
        <v>0.027327251995438933</v>
      </c>
      <c r="T9" s="30">
        <f t="shared" si="17"/>
        <v>22.828979999999998</v>
      </c>
    </row>
    <row r="10" spans="1:20" ht="13.5">
      <c r="A10">
        <v>350</v>
      </c>
      <c r="C10" s="17">
        <f t="shared" si="0"/>
        <v>9348</v>
      </c>
      <c r="D10" s="30">
        <f t="shared" si="13"/>
        <v>23.588571428571427</v>
      </c>
      <c r="E10" s="14">
        <f t="shared" si="1"/>
        <v>9050.026</v>
      </c>
      <c r="F10" s="17">
        <f t="shared" si="2"/>
        <v>-297.97400000000016</v>
      </c>
      <c r="G10" s="20">
        <f t="shared" si="3"/>
        <v>-0.03187569533590075</v>
      </c>
      <c r="H10" s="30">
        <f t="shared" si="14"/>
        <v>22.737217142857144</v>
      </c>
      <c r="I10" s="16">
        <f t="shared" si="4"/>
        <v>8216.705</v>
      </c>
      <c r="J10" s="16">
        <f t="shared" si="5"/>
        <v>-1131.295</v>
      </c>
      <c r="K10" s="1">
        <f t="shared" si="6"/>
        <v>-0.12102000427899016</v>
      </c>
      <c r="L10" s="30">
        <f t="shared" si="15"/>
        <v>19.8763</v>
      </c>
      <c r="M10" s="14">
        <f t="shared" si="7"/>
        <v>8151.9735</v>
      </c>
      <c r="N10" s="16">
        <f t="shared" si="8"/>
        <v>-1196.0265</v>
      </c>
      <c r="O10" s="1">
        <f t="shared" si="9"/>
        <v>-0.12794464056482668</v>
      </c>
      <c r="P10" s="30">
        <f t="shared" si="16"/>
        <v>19.691352857142856</v>
      </c>
      <c r="Q10" s="14">
        <f t="shared" si="10"/>
        <v>9428.442</v>
      </c>
      <c r="R10" s="16">
        <f t="shared" si="11"/>
        <v>80.4419999999991</v>
      </c>
      <c r="S10" s="1">
        <f t="shared" si="12"/>
        <v>0.00860526315789464</v>
      </c>
      <c r="T10" s="30">
        <f t="shared" si="17"/>
        <v>23.338405714285713</v>
      </c>
    </row>
    <row r="11" spans="1:20" ht="13.5">
      <c r="A11">
        <v>400</v>
      </c>
      <c r="C11" s="17">
        <f t="shared" si="0"/>
        <v>10803</v>
      </c>
      <c r="D11" s="30">
        <f t="shared" si="13"/>
        <v>24.2775</v>
      </c>
      <c r="E11" s="14">
        <f t="shared" si="1"/>
        <v>10345.172</v>
      </c>
      <c r="F11" s="17">
        <f t="shared" si="2"/>
        <v>-457.8279999999995</v>
      </c>
      <c r="G11" s="20">
        <f t="shared" si="3"/>
        <v>-0.04237970933999811</v>
      </c>
      <c r="H11" s="30">
        <f t="shared" si="14"/>
        <v>23.13293</v>
      </c>
      <c r="I11" s="16">
        <f t="shared" si="4"/>
        <v>9302.52</v>
      </c>
      <c r="J11" s="16">
        <f t="shared" si="5"/>
        <v>-1500.4799999999996</v>
      </c>
      <c r="K11" s="1">
        <f t="shared" si="6"/>
        <v>-0.13889475145792832</v>
      </c>
      <c r="L11" s="30">
        <f t="shared" si="15"/>
        <v>20.1063</v>
      </c>
      <c r="M11" s="14">
        <f t="shared" si="7"/>
        <v>9236.184000000001</v>
      </c>
      <c r="N11" s="16">
        <f t="shared" si="8"/>
        <v>-1566.815999999999</v>
      </c>
      <c r="O11" s="1">
        <f t="shared" si="9"/>
        <v>-0.14503526798111627</v>
      </c>
      <c r="P11" s="30">
        <f t="shared" si="16"/>
        <v>19.94046</v>
      </c>
      <c r="Q11" s="14">
        <f t="shared" si="10"/>
        <v>10853.047999999999</v>
      </c>
      <c r="R11" s="16">
        <f t="shared" si="11"/>
        <v>50.047999999998865</v>
      </c>
      <c r="S11" s="1">
        <f t="shared" si="12"/>
        <v>0.004632787188743762</v>
      </c>
      <c r="T11" s="30">
        <f t="shared" si="17"/>
        <v>23.982619999999997</v>
      </c>
    </row>
    <row r="12" spans="1:21" s="4" customFormat="1" ht="13.5">
      <c r="A12" s="4">
        <v>450</v>
      </c>
      <c r="B12" s="3"/>
      <c r="C12" s="17">
        <f t="shared" si="0"/>
        <v>12258</v>
      </c>
      <c r="D12" s="30">
        <f t="shared" si="13"/>
        <v>24.813333333333333</v>
      </c>
      <c r="E12" s="14">
        <f t="shared" si="1"/>
        <v>11699.4685</v>
      </c>
      <c r="F12" s="17">
        <f t="shared" si="2"/>
        <v>-558.5314999999991</v>
      </c>
      <c r="G12" s="20">
        <f t="shared" si="3"/>
        <v>-0.04556465165606128</v>
      </c>
      <c r="H12" s="30">
        <f t="shared" si="14"/>
        <v>23.572152222222226</v>
      </c>
      <c r="I12" s="17">
        <f t="shared" si="4"/>
        <v>10409.425000000001</v>
      </c>
      <c r="J12" s="17">
        <f t="shared" si="5"/>
        <v>-1848.574999999999</v>
      </c>
      <c r="K12" s="20">
        <f t="shared" si="6"/>
        <v>-0.15080559634524382</v>
      </c>
      <c r="L12" s="30">
        <f t="shared" si="15"/>
        <v>20.33205555555556</v>
      </c>
      <c r="M12" s="14">
        <f t="shared" si="7"/>
        <v>10324.483</v>
      </c>
      <c r="N12" s="17">
        <f t="shared" si="8"/>
        <v>-1933.5169999999998</v>
      </c>
      <c r="O12" s="20">
        <f t="shared" si="9"/>
        <v>-0.1577351117637461</v>
      </c>
      <c r="P12" s="30">
        <f t="shared" si="16"/>
        <v>20.143295555555557</v>
      </c>
      <c r="Q12" s="14">
        <f t="shared" si="10"/>
        <v>12277.654</v>
      </c>
      <c r="R12" s="17">
        <f t="shared" si="11"/>
        <v>19.65400000000045</v>
      </c>
      <c r="S12" s="20">
        <f t="shared" si="12"/>
        <v>0.0016033610703214596</v>
      </c>
      <c r="T12" s="30">
        <f t="shared" si="17"/>
        <v>24.483675555555557</v>
      </c>
      <c r="U12" s="3"/>
    </row>
    <row r="13" spans="1:20" ht="13.5">
      <c r="A13">
        <v>500</v>
      </c>
      <c r="C13" s="17">
        <f t="shared" si="0"/>
        <v>13713</v>
      </c>
      <c r="D13" s="30">
        <f t="shared" si="13"/>
        <v>25.242</v>
      </c>
      <c r="E13" s="14">
        <f t="shared" si="1"/>
        <v>13053.765</v>
      </c>
      <c r="F13" s="17">
        <f t="shared" si="2"/>
        <v>-659.2350000000006</v>
      </c>
      <c r="G13" s="20">
        <f t="shared" si="3"/>
        <v>-0.048073725661780836</v>
      </c>
      <c r="H13" s="30">
        <f t="shared" si="14"/>
        <v>23.92353</v>
      </c>
      <c r="I13" s="16">
        <f t="shared" si="4"/>
        <v>11605.25</v>
      </c>
      <c r="J13" s="16">
        <f t="shared" si="5"/>
        <v>-2107.75</v>
      </c>
      <c r="K13" s="1">
        <f t="shared" si="6"/>
        <v>-0.15370451396485088</v>
      </c>
      <c r="L13" s="30">
        <f t="shared" si="15"/>
        <v>20.6905</v>
      </c>
      <c r="M13" s="14">
        <f t="shared" si="7"/>
        <v>11532.07</v>
      </c>
      <c r="N13" s="16">
        <f t="shared" si="8"/>
        <v>-2180.9300000000003</v>
      </c>
      <c r="O13" s="1">
        <f t="shared" si="9"/>
        <v>-0.159041055932327</v>
      </c>
      <c r="P13" s="30">
        <f t="shared" si="16"/>
        <v>20.54414</v>
      </c>
      <c r="Q13" s="14">
        <f t="shared" si="10"/>
        <v>13702.259999999998</v>
      </c>
      <c r="R13" s="16">
        <f t="shared" si="11"/>
        <v>-10.7400000000016</v>
      </c>
      <c r="S13" s="1">
        <f t="shared" si="12"/>
        <v>-0.0007831984248524467</v>
      </c>
      <c r="T13" s="30">
        <f t="shared" si="17"/>
        <v>24.88452</v>
      </c>
    </row>
    <row r="14" spans="1:20" ht="13.5">
      <c r="A14">
        <v>550</v>
      </c>
      <c r="C14" s="17">
        <f t="shared" si="0"/>
        <v>15168</v>
      </c>
      <c r="D14" s="30">
        <f t="shared" si="13"/>
        <v>25.592727272727274</v>
      </c>
      <c r="E14" s="14">
        <f t="shared" si="1"/>
        <v>14408.061500000002</v>
      </c>
      <c r="F14" s="17">
        <f t="shared" si="2"/>
        <v>-759.9384999999984</v>
      </c>
      <c r="G14" s="20">
        <f t="shared" si="3"/>
        <v>-0.05010143064345981</v>
      </c>
      <c r="H14" s="30">
        <f t="shared" si="14"/>
        <v>24.211020909090912</v>
      </c>
      <c r="I14" s="16">
        <f t="shared" si="4"/>
        <v>12801.075</v>
      </c>
      <c r="J14" s="16">
        <f t="shared" si="5"/>
        <v>-2366.9249999999993</v>
      </c>
      <c r="K14" s="1">
        <f t="shared" si="6"/>
        <v>-0.1560472705696202</v>
      </c>
      <c r="L14" s="30">
        <f t="shared" si="15"/>
        <v>20.98377272727273</v>
      </c>
      <c r="M14" s="14">
        <f t="shared" si="7"/>
        <v>12739.657000000003</v>
      </c>
      <c r="N14" s="16">
        <f t="shared" si="8"/>
        <v>-2428.342999999997</v>
      </c>
      <c r="O14" s="1">
        <f t="shared" si="9"/>
        <v>-0.16009645305907155</v>
      </c>
      <c r="P14" s="30">
        <f t="shared" si="16"/>
        <v>20.87210363636364</v>
      </c>
      <c r="Q14" s="14">
        <f t="shared" si="10"/>
        <v>15126.865999999998</v>
      </c>
      <c r="R14" s="16">
        <f t="shared" si="11"/>
        <v>-41.13400000000183</v>
      </c>
      <c r="S14" s="1">
        <f t="shared" si="12"/>
        <v>-0.0027118934599157326</v>
      </c>
      <c r="T14" s="30">
        <f t="shared" si="17"/>
        <v>25.212483636363633</v>
      </c>
    </row>
    <row r="15" spans="3:20" ht="13.5">
      <c r="C15" s="17">
        <f>SUM(C3:C14)</f>
        <v>91433.39</v>
      </c>
      <c r="D15" s="33"/>
      <c r="F15" s="17">
        <f>SUM(F3:F14)</f>
        <v>-2581.6979099999976</v>
      </c>
      <c r="G15" s="20">
        <f>AVERAGE(G3:G14)</f>
        <v>-0.011607692332136101</v>
      </c>
      <c r="H15" s="33"/>
      <c r="J15" s="17">
        <f>SUM(J3:J14)</f>
        <v>-10455.494899999998</v>
      </c>
      <c r="K15" s="20">
        <f>AVERAGE(K3:K14)</f>
        <v>-0.06392707548038212</v>
      </c>
      <c r="L15" s="33"/>
      <c r="N15" s="17">
        <f>SUM(N3:N14)</f>
        <v>-11128.118539999996</v>
      </c>
      <c r="O15" s="20">
        <f>AVERAGE(O3:O14)</f>
        <v>-0.0723762946089075</v>
      </c>
      <c r="P15" s="33"/>
      <c r="R15" s="17">
        <f>SUM(R3:R14)</f>
        <v>1609.559479999994</v>
      </c>
      <c r="S15" s="20">
        <f>AVERAGE(S3:S14)</f>
        <v>0.042360566420963884</v>
      </c>
      <c r="T15" s="33"/>
    </row>
    <row r="16" spans="2:21" s="9" customFormat="1" ht="13.5">
      <c r="B16" s="18"/>
      <c r="C16" s="19">
        <f>B1*273/10</f>
        <v>1092</v>
      </c>
      <c r="D16" s="11"/>
      <c r="E16" s="18"/>
      <c r="F16" s="19">
        <f>$B1*273/10</f>
        <v>1092</v>
      </c>
      <c r="H16" s="11"/>
      <c r="J16" s="9">
        <v>1260</v>
      </c>
      <c r="L16" s="11"/>
      <c r="M16" s="10"/>
      <c r="N16" s="9">
        <v>1260</v>
      </c>
      <c r="P16" s="11"/>
      <c r="Q16" s="18"/>
      <c r="R16" s="19">
        <v>1260</v>
      </c>
      <c r="T16" s="11"/>
      <c r="U16" s="10"/>
    </row>
    <row r="17" spans="2:21" ht="13.5">
      <c r="B17" s="7">
        <v>120</v>
      </c>
      <c r="C17" s="8">
        <v>18.89</v>
      </c>
      <c r="D17" s="8"/>
      <c r="E17" s="7">
        <v>90</v>
      </c>
      <c r="F17" s="8">
        <v>20.39</v>
      </c>
      <c r="I17">
        <v>70</v>
      </c>
      <c r="J17">
        <v>27.59</v>
      </c>
      <c r="M17" s="3">
        <v>90</v>
      </c>
      <c r="N17" s="4">
        <v>23.27</v>
      </c>
      <c r="Q17" s="7">
        <v>90</v>
      </c>
      <c r="R17" s="8">
        <v>23.27</v>
      </c>
      <c r="U17" s="28"/>
    </row>
    <row r="18" spans="2:21" ht="13.5">
      <c r="B18" s="7">
        <v>300</v>
      </c>
      <c r="C18" s="8">
        <v>25.19</v>
      </c>
      <c r="D18" s="8"/>
      <c r="E18" s="7">
        <v>230</v>
      </c>
      <c r="F18" s="8">
        <v>27.2</v>
      </c>
      <c r="I18">
        <v>170</v>
      </c>
      <c r="J18">
        <v>36.79</v>
      </c>
      <c r="M18" s="3">
        <v>230</v>
      </c>
      <c r="N18" s="4">
        <v>31.02</v>
      </c>
      <c r="Q18" s="7">
        <v>230</v>
      </c>
      <c r="R18" s="8">
        <v>31.02</v>
      </c>
      <c r="U18" s="28"/>
    </row>
    <row r="19" spans="2:21" ht="13.5">
      <c r="B19" s="7"/>
      <c r="C19" s="8">
        <v>29.1</v>
      </c>
      <c r="D19" s="8"/>
      <c r="E19" s="7"/>
      <c r="F19" s="8">
        <v>31.41</v>
      </c>
      <c r="J19">
        <v>42.49</v>
      </c>
      <c r="N19" s="4">
        <v>35.83</v>
      </c>
      <c r="Q19" s="7"/>
      <c r="R19" s="8">
        <v>35.83</v>
      </c>
      <c r="U19" s="28"/>
    </row>
    <row r="20" spans="4:21" ht="13.5">
      <c r="D20" s="8"/>
      <c r="E20" s="7"/>
      <c r="F20" s="8">
        <v>20.12</v>
      </c>
      <c r="J20">
        <v>12.24</v>
      </c>
      <c r="N20" s="4">
        <v>11.85</v>
      </c>
      <c r="Q20" s="7"/>
      <c r="R20" s="8">
        <v>11.85</v>
      </c>
      <c r="U20" s="28"/>
    </row>
    <row r="21" ht="13.5">
      <c r="U21" s="28"/>
    </row>
  </sheetData>
  <dataValidations count="1">
    <dataValidation type="list" allowBlank="1" showInputMessage="1" showErrorMessage="1" sqref="B1">
      <formula1>"15,20,30,40,50,60"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Office2000</cp:lastModifiedBy>
  <dcterms:created xsi:type="dcterms:W3CDTF">2013-04-25T02:15:32Z</dcterms:created>
  <dcterms:modified xsi:type="dcterms:W3CDTF">2013-04-28T05:09:24Z</dcterms:modified>
  <cp:category/>
  <cp:version/>
  <cp:contentType/>
  <cp:contentStatus/>
</cp:coreProperties>
</file>